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\Documents\Phil\LabRat\Episodes\Episode P - Orbital Mechanics\"/>
    </mc:Choice>
  </mc:AlternateContent>
  <xr:revisionPtr revIDLastSave="0" documentId="13_ncr:1_{C78D891C-962B-4C4E-B2B5-A8946DA32382}" xr6:coauthVersionLast="31" xr6:coauthVersionMax="31" xr10:uidLastSave="{00000000-0000-0000-0000-000000000000}"/>
  <bookViews>
    <workbookView xWindow="0" yWindow="0" windowWidth="20490" windowHeight="7545" activeTab="1" xr2:uid="{DC4AC458-5D73-4032-A22F-3AAD604D0335}"/>
  </bookViews>
  <sheets>
    <sheet name="KE &amp; PE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F30" i="2" s="1"/>
  <c r="B31" i="2" s="1"/>
  <c r="D27" i="2"/>
  <c r="F27" i="2" s="1"/>
  <c r="D16" i="2"/>
  <c r="F16" i="2" s="1"/>
  <c r="D15" i="2"/>
  <c r="F15" i="2" s="1"/>
  <c r="D8" i="2"/>
  <c r="F8" i="2" s="1"/>
  <c r="B10" i="2" s="1"/>
  <c r="B13" i="1"/>
  <c r="B23" i="1"/>
  <c r="B21" i="1"/>
  <c r="B20" i="1"/>
  <c r="B11" i="1"/>
  <c r="B10" i="1"/>
  <c r="B2" i="1"/>
  <c r="B33" i="2" l="1"/>
  <c r="B34" i="2" s="1"/>
  <c r="B28" i="2"/>
  <c r="B18" i="2"/>
  <c r="B19" i="2" s="1"/>
  <c r="B21" i="2" s="1"/>
  <c r="D21" i="2" s="1"/>
  <c r="B22" i="2" l="1"/>
  <c r="D22" i="2" s="1"/>
  <c r="B36" i="2"/>
  <c r="B39" i="2" s="1"/>
  <c r="B37" i="2"/>
  <c r="B40" i="2" s="1"/>
  <c r="B41" i="2" l="1"/>
</calcChain>
</file>

<file path=xl/sharedStrings.xml><?xml version="1.0" encoding="utf-8"?>
<sst xmlns="http://schemas.openxmlformats.org/spreadsheetml/2006/main" count="81" uniqueCount="40">
  <si>
    <t>PE</t>
  </si>
  <si>
    <t>Orbit A</t>
  </si>
  <si>
    <t xml:space="preserve"> </t>
  </si>
  <si>
    <t>Alt</t>
  </si>
  <si>
    <t>SC Weight</t>
  </si>
  <si>
    <t>SC Mass</t>
  </si>
  <si>
    <t>ft</t>
  </si>
  <si>
    <t>KE</t>
  </si>
  <si>
    <t>Vel</t>
  </si>
  <si>
    <t>ft/sec</t>
  </si>
  <si>
    <t>TOTAL ENERGY</t>
  </si>
  <si>
    <t>Orbit B</t>
  </si>
  <si>
    <t>Circular Orbits</t>
  </si>
  <si>
    <t>Elliptical Orbits</t>
  </si>
  <si>
    <t>Perigee Altitude</t>
  </si>
  <si>
    <t>Apogee Altitude</t>
  </si>
  <si>
    <t>mi</t>
  </si>
  <si>
    <t>ORBITAL MECHANICS</t>
  </si>
  <si>
    <t>Earth Radius</t>
  </si>
  <si>
    <t>Gravity Constant</t>
  </si>
  <si>
    <t>Orbital Altitude</t>
  </si>
  <si>
    <t>Circular Velocity</t>
  </si>
  <si>
    <t>Orbital Energy</t>
  </si>
  <si>
    <t>Major Axis (2a)</t>
  </si>
  <si>
    <t>ft2/sec2</t>
  </si>
  <si>
    <t>Perigee Velocity</t>
  </si>
  <si>
    <t>Apogee Velocity</t>
  </si>
  <si>
    <t>MPH</t>
  </si>
  <si>
    <t>Transfer Orbits (Hohmann)</t>
  </si>
  <si>
    <t>Initial Orbit Alt</t>
  </si>
  <si>
    <t>Final Orbit Alt</t>
  </si>
  <si>
    <t>Initial Orbit Vel</t>
  </si>
  <si>
    <t>Final Orbit Vel</t>
  </si>
  <si>
    <t>Initial Delta-V</t>
  </si>
  <si>
    <t>Final Delta-V</t>
  </si>
  <si>
    <t>TOTAL Delta-V</t>
  </si>
  <si>
    <t>Calculate the orbital velocity for the defined orbital altitude</t>
  </si>
  <si>
    <t>Calculate the perigee and apogee velocities for the defined elliptical orbit</t>
  </si>
  <si>
    <t>Calculate the total Delta-V needed to go from one circular orbit to another</t>
  </si>
  <si>
    <t>ft3/sec2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</si>
</sst>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1" fontId="1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6F9E-9B04-4DB2-9D66-2100E28EE513}">
  <dimension ref="A1:C23"/>
  <sheetViews>
    <sheetView topLeftCell="A13" workbookViewId="0">
      <selection activeCell="A15" sqref="A15"/>
    </sheetView>
  </sheetViews>
  <sheetFormatPr defaultRowHeight="15" x14ac:dyDescent="0.25"/>
  <cols>
    <col min="1" max="1" width="14.7109375" customWidth="1"/>
    <col min="2" max="2" width="16.5703125" customWidth="1"/>
  </cols>
  <sheetData>
    <row r="1" spans="1:3" x14ac:dyDescent="0.25">
      <c r="A1" t="s">
        <v>4</v>
      </c>
      <c r="B1" s="1">
        <v>2000</v>
      </c>
    </row>
    <row r="2" spans="1:3" x14ac:dyDescent="0.25">
      <c r="A2" t="s">
        <v>5</v>
      </c>
      <c r="B2" s="2">
        <f>B1/32.2</f>
        <v>62.11180124223602</v>
      </c>
    </row>
    <row r="5" spans="1:3" x14ac:dyDescent="0.25">
      <c r="A5" s="4" t="s">
        <v>1</v>
      </c>
    </row>
    <row r="6" spans="1:3" x14ac:dyDescent="0.25">
      <c r="A6" t="s">
        <v>2</v>
      </c>
    </row>
    <row r="7" spans="1:3" x14ac:dyDescent="0.25">
      <c r="A7" t="s">
        <v>3</v>
      </c>
      <c r="B7" s="3">
        <v>21956000</v>
      </c>
      <c r="C7" t="s">
        <v>6</v>
      </c>
    </row>
    <row r="8" spans="1:3" x14ac:dyDescent="0.25">
      <c r="A8" t="s">
        <v>8</v>
      </c>
      <c r="B8" s="3">
        <v>25296</v>
      </c>
      <c r="C8" t="s">
        <v>9</v>
      </c>
    </row>
    <row r="9" spans="1:3" x14ac:dyDescent="0.25">
      <c r="B9" s="3"/>
    </row>
    <row r="10" spans="1:3" x14ac:dyDescent="0.25">
      <c r="A10" t="s">
        <v>0</v>
      </c>
      <c r="B10" s="3">
        <f>B2*32.2*B7</f>
        <v>43912000000</v>
      </c>
    </row>
    <row r="11" spans="1:3" x14ac:dyDescent="0.25">
      <c r="A11" t="s">
        <v>7</v>
      </c>
      <c r="B11" s="3">
        <f>0.5*B2*(B8^2)</f>
        <v>19872286211.180122</v>
      </c>
    </row>
    <row r="13" spans="1:3" x14ac:dyDescent="0.25">
      <c r="A13" t="s">
        <v>10</v>
      </c>
      <c r="B13" s="3">
        <f>B10+B11</f>
        <v>63784286211.180122</v>
      </c>
    </row>
    <row r="15" spans="1:3" x14ac:dyDescent="0.25">
      <c r="A15" s="4" t="s">
        <v>11</v>
      </c>
    </row>
    <row r="17" spans="1:3" x14ac:dyDescent="0.25">
      <c r="A17" t="s">
        <v>3</v>
      </c>
      <c r="B17" s="3">
        <v>22484000</v>
      </c>
      <c r="C17" t="s">
        <v>6</v>
      </c>
    </row>
    <row r="18" spans="1:3" x14ac:dyDescent="0.25">
      <c r="A18" t="s">
        <v>8</v>
      </c>
      <c r="B18" s="3">
        <v>24998</v>
      </c>
      <c r="C18" t="s">
        <v>9</v>
      </c>
    </row>
    <row r="19" spans="1:3" x14ac:dyDescent="0.25">
      <c r="B19" s="3"/>
    </row>
    <row r="20" spans="1:3" x14ac:dyDescent="0.25">
      <c r="A20" t="s">
        <v>0</v>
      </c>
      <c r="B20" s="3">
        <f>B2*32.2*B17</f>
        <v>44968000000</v>
      </c>
    </row>
    <row r="21" spans="1:3" x14ac:dyDescent="0.25">
      <c r="A21" t="s">
        <v>7</v>
      </c>
      <c r="B21" s="3">
        <f>0.5*B2*(B18^2)</f>
        <v>19406832422.360249</v>
      </c>
    </row>
    <row r="22" spans="1:3" x14ac:dyDescent="0.25">
      <c r="B22" s="3"/>
    </row>
    <row r="23" spans="1:3" x14ac:dyDescent="0.25">
      <c r="A23" t="s">
        <v>10</v>
      </c>
      <c r="B23" s="3">
        <f>B20+B21</f>
        <v>64374832422.360245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BB3C-8AB8-4A51-B867-6B8BAD672968}">
  <dimension ref="A1:G41"/>
  <sheetViews>
    <sheetView tabSelected="1" workbookViewId="0"/>
  </sheetViews>
  <sheetFormatPr defaultRowHeight="15" x14ac:dyDescent="0.25"/>
  <cols>
    <col min="1" max="1" width="18.140625" customWidth="1"/>
    <col min="2" max="2" width="13.140625" customWidth="1"/>
    <col min="4" max="4" width="10.140625" customWidth="1"/>
    <col min="6" max="6" width="14" customWidth="1"/>
  </cols>
  <sheetData>
    <row r="1" spans="1:7" ht="23.25" x14ac:dyDescent="0.35">
      <c r="A1" s="5" t="s">
        <v>17</v>
      </c>
    </row>
    <row r="3" spans="1:7" x14ac:dyDescent="0.25">
      <c r="A3" t="s">
        <v>18</v>
      </c>
      <c r="B3" s="11">
        <v>20900000</v>
      </c>
      <c r="C3" t="s">
        <v>6</v>
      </c>
    </row>
    <row r="4" spans="1:7" x14ac:dyDescent="0.25">
      <c r="A4" t="s">
        <v>19</v>
      </c>
      <c r="B4" s="11">
        <v>1.405E+16</v>
      </c>
      <c r="C4" t="s">
        <v>39</v>
      </c>
    </row>
    <row r="6" spans="1:7" x14ac:dyDescent="0.25">
      <c r="A6" s="6" t="s">
        <v>12</v>
      </c>
      <c r="B6" t="s">
        <v>36</v>
      </c>
    </row>
    <row r="8" spans="1:7" x14ac:dyDescent="0.25">
      <c r="A8" t="s">
        <v>20</v>
      </c>
      <c r="B8" s="10">
        <v>300</v>
      </c>
      <c r="C8" t="s">
        <v>16</v>
      </c>
      <c r="D8" s="9">
        <f>B8*5280</f>
        <v>1584000</v>
      </c>
      <c r="E8" t="s">
        <v>6</v>
      </c>
      <c r="F8" s="9">
        <f>D8+B3</f>
        <v>22484000</v>
      </c>
      <c r="G8" t="s">
        <v>6</v>
      </c>
    </row>
    <row r="10" spans="1:7" x14ac:dyDescent="0.25">
      <c r="A10" t="s">
        <v>21</v>
      </c>
      <c r="B10" s="9">
        <f>SQRT(B4/F8)</f>
        <v>24997.776097491485</v>
      </c>
      <c r="C10" t="s">
        <v>9</v>
      </c>
    </row>
    <row r="13" spans="1:7" x14ac:dyDescent="0.25">
      <c r="A13" s="6" t="s">
        <v>13</v>
      </c>
      <c r="B13" t="s">
        <v>37</v>
      </c>
    </row>
    <row r="15" spans="1:7" x14ac:dyDescent="0.25">
      <c r="A15" t="s">
        <v>14</v>
      </c>
      <c r="B15" s="10">
        <v>200</v>
      </c>
      <c r="C15" t="s">
        <v>16</v>
      </c>
      <c r="D15" s="9">
        <f>B15*5280</f>
        <v>1056000</v>
      </c>
      <c r="E15" t="s">
        <v>6</v>
      </c>
      <c r="F15" s="9">
        <f>D15+B3</f>
        <v>21956000</v>
      </c>
      <c r="G15" t="s">
        <v>6</v>
      </c>
    </row>
    <row r="16" spans="1:7" x14ac:dyDescent="0.25">
      <c r="A16" t="s">
        <v>15</v>
      </c>
      <c r="B16" s="10">
        <v>300</v>
      </c>
      <c r="C16" t="s">
        <v>16</v>
      </c>
      <c r="D16" s="9">
        <f>B16*5280</f>
        <v>1584000</v>
      </c>
      <c r="E16" t="s">
        <v>6</v>
      </c>
      <c r="F16" s="9">
        <f>D16+B3</f>
        <v>22484000</v>
      </c>
      <c r="G16" t="s">
        <v>6</v>
      </c>
    </row>
    <row r="18" spans="1:7" x14ac:dyDescent="0.25">
      <c r="A18" t="s">
        <v>23</v>
      </c>
      <c r="B18" s="9">
        <f>F15+F16</f>
        <v>44440000</v>
      </c>
      <c r="C18" t="s">
        <v>6</v>
      </c>
    </row>
    <row r="19" spans="1:7" x14ac:dyDescent="0.25">
      <c r="A19" t="s">
        <v>22</v>
      </c>
      <c r="B19" s="9">
        <f xml:space="preserve"> -(B4/B18)</f>
        <v>-316156615.66156614</v>
      </c>
      <c r="C19" t="s">
        <v>24</v>
      </c>
    </row>
    <row r="21" spans="1:7" x14ac:dyDescent="0.25">
      <c r="A21" t="s">
        <v>25</v>
      </c>
      <c r="B21" s="9">
        <f>SQRT(2*(B19 + (B4/F15)))</f>
        <v>25446.397794849247</v>
      </c>
      <c r="C21" t="s">
        <v>9</v>
      </c>
      <c r="D21" s="9">
        <f>B21*0.6818</f>
        <v>17349.354016528214</v>
      </c>
      <c r="E21" t="s">
        <v>27</v>
      </c>
    </row>
    <row r="22" spans="1:7" x14ac:dyDescent="0.25">
      <c r="A22" t="s">
        <v>26</v>
      </c>
      <c r="B22" s="9">
        <f>SQRT(2*(B19  + (B4/F16)))</f>
        <v>24848.830723345938</v>
      </c>
      <c r="C22" t="s">
        <v>9</v>
      </c>
      <c r="D22" s="9">
        <f>B22*0.6818</f>
        <v>16941.932787177258</v>
      </c>
      <c r="E22" t="s">
        <v>27</v>
      </c>
    </row>
    <row r="24" spans="1:7" x14ac:dyDescent="0.25">
      <c r="E24" t="s">
        <v>2</v>
      </c>
    </row>
    <row r="25" spans="1:7" x14ac:dyDescent="0.25">
      <c r="A25" s="6" t="s">
        <v>28</v>
      </c>
      <c r="B25" s="7"/>
      <c r="C25" t="s">
        <v>38</v>
      </c>
    </row>
    <row r="27" spans="1:7" x14ac:dyDescent="0.25">
      <c r="A27" t="s">
        <v>29</v>
      </c>
      <c r="B27" s="12">
        <v>200</v>
      </c>
      <c r="C27" t="s">
        <v>16</v>
      </c>
      <c r="D27" s="9">
        <f>B27*5280</f>
        <v>1056000</v>
      </c>
      <c r="E27" t="s">
        <v>6</v>
      </c>
      <c r="F27" s="9">
        <f>D27+B3</f>
        <v>21956000</v>
      </c>
      <c r="G27" t="s">
        <v>6</v>
      </c>
    </row>
    <row r="28" spans="1:7" x14ac:dyDescent="0.25">
      <c r="A28" t="s">
        <v>31</v>
      </c>
      <c r="B28" s="9">
        <f>SQRT(B4/F27)</f>
        <v>25296.564905702522</v>
      </c>
      <c r="C28" t="s">
        <v>9</v>
      </c>
      <c r="D28" s="8"/>
      <c r="F28" s="8"/>
    </row>
    <row r="29" spans="1:7" x14ac:dyDescent="0.25">
      <c r="B29" s="1"/>
      <c r="D29" s="8"/>
      <c r="F29" s="8"/>
    </row>
    <row r="30" spans="1:7" x14ac:dyDescent="0.25">
      <c r="A30" t="s">
        <v>30</v>
      </c>
      <c r="B30" s="12">
        <v>300</v>
      </c>
      <c r="C30" t="s">
        <v>16</v>
      </c>
      <c r="D30" s="9">
        <f>B30*5280</f>
        <v>1584000</v>
      </c>
      <c r="E30" t="s">
        <v>6</v>
      </c>
      <c r="F30" s="9">
        <f>D30+B3</f>
        <v>22484000</v>
      </c>
      <c r="G30" t="s">
        <v>6</v>
      </c>
    </row>
    <row r="31" spans="1:7" x14ac:dyDescent="0.25">
      <c r="A31" t="s">
        <v>32</v>
      </c>
      <c r="B31" s="9">
        <f>SQRT(B4/F30)</f>
        <v>24997.776097491485</v>
      </c>
      <c r="C31" t="s">
        <v>9</v>
      </c>
      <c r="D31" s="8"/>
      <c r="F31" s="8"/>
    </row>
    <row r="33" spans="1:3" x14ac:dyDescent="0.25">
      <c r="A33" t="s">
        <v>23</v>
      </c>
      <c r="B33" s="9">
        <f>F27+F30</f>
        <v>44440000</v>
      </c>
      <c r="C33" t="s">
        <v>6</v>
      </c>
    </row>
    <row r="34" spans="1:3" x14ac:dyDescent="0.25">
      <c r="A34" t="s">
        <v>22</v>
      </c>
      <c r="B34" s="9">
        <f xml:space="preserve"> -(B4/B33)</f>
        <v>-316156615.66156614</v>
      </c>
      <c r="C34" t="s">
        <v>24</v>
      </c>
    </row>
    <row r="36" spans="1:3" x14ac:dyDescent="0.25">
      <c r="A36" t="s">
        <v>25</v>
      </c>
      <c r="B36" s="9">
        <f>SQRT(2*(B34+($B$4/F27)))</f>
        <v>25446.397794849247</v>
      </c>
      <c r="C36" t="s">
        <v>9</v>
      </c>
    </row>
    <row r="37" spans="1:3" x14ac:dyDescent="0.25">
      <c r="A37" t="s">
        <v>26</v>
      </c>
      <c r="B37" s="9">
        <f>SQRT(2*(B34+($B$4/F30)))</f>
        <v>24848.830723345938</v>
      </c>
      <c r="C37" t="s">
        <v>9</v>
      </c>
    </row>
    <row r="39" spans="1:3" x14ac:dyDescent="0.25">
      <c r="A39" t="s">
        <v>33</v>
      </c>
      <c r="B39" s="9">
        <f>B36-B28</f>
        <v>149.83288914672448</v>
      </c>
      <c r="C39" t="s">
        <v>9</v>
      </c>
    </row>
    <row r="40" spans="1:3" ht="15.75" thickBot="1" x14ac:dyDescent="0.3">
      <c r="A40" t="s">
        <v>34</v>
      </c>
      <c r="B40" s="9">
        <f>B31-B37</f>
        <v>148.94537414554725</v>
      </c>
      <c r="C40" t="s">
        <v>9</v>
      </c>
    </row>
    <row r="41" spans="1:3" ht="15.75" thickBot="1" x14ac:dyDescent="0.3">
      <c r="A41" s="13" t="s">
        <v>35</v>
      </c>
      <c r="B41" s="14">
        <f>SUM(B39:B40)</f>
        <v>298.77826329227173</v>
      </c>
      <c r="C41" s="1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 &amp; PE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</dc:creator>
  <cp:lastModifiedBy>eber</cp:lastModifiedBy>
  <dcterms:created xsi:type="dcterms:W3CDTF">2018-04-04T18:29:29Z</dcterms:created>
  <dcterms:modified xsi:type="dcterms:W3CDTF">2018-04-04T21:22:27Z</dcterms:modified>
</cp:coreProperties>
</file>